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https://d.docs.live.net/974cbbce6bb80b7b/Shari's Documents/BMLAA/Website/"/>
    </mc:Choice>
  </mc:AlternateContent>
  <xr:revisionPtr revIDLastSave="773" documentId="8_{A0324154-29D5-425F-AACB-78D1149A27B1}" xr6:coauthVersionLast="47" xr6:coauthVersionMax="47" xr10:uidLastSave="{13A0CFCE-5B50-4DA2-B639-2692AB46E394}"/>
  <bookViews>
    <workbookView xWindow="-98" yWindow="-98" windowWidth="21795" windowHeight="13875" tabRatio="500" xr2:uid="{00000000-000D-0000-FFFF-FFFF00000000}"/>
  </bookViews>
  <sheets>
    <sheet name="Summary" sheetId="2" r:id="rId1"/>
    <sheet name="Detail" sheetId="1" r:id="rId2"/>
  </sheets>
  <definedNames>
    <definedName name="_xlnm._FilterDatabase" localSheetId="1" hidden="1">Detail!$B$2:$R$55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3" i="2" l="1"/>
  <c r="D2" i="2"/>
  <c r="G56" i="1"/>
  <c r="B14" i="2"/>
  <c r="B13" i="2"/>
  <c r="B12" i="2"/>
  <c r="C12" i="2" s="1" a="1"/>
  <c r="C12" i="2" s="1"/>
  <c r="B9" i="2"/>
  <c r="B8" i="2"/>
  <c r="C8" i="2" s="1" a="1"/>
  <c r="C8" i="2" s="1"/>
  <c r="B7" i="2"/>
  <c r="B3" i="2"/>
  <c r="B2" i="2"/>
  <c r="M57" i="1"/>
  <c r="A57" i="1"/>
  <c r="C13" i="2" a="1"/>
  <c r="C13" i="2" s="1"/>
  <c r="C7" i="2" a="1"/>
  <c r="C7" i="2" s="1"/>
  <c r="C4" i="2"/>
  <c r="C3" i="2"/>
  <c r="C2" i="2"/>
  <c r="B4" i="2"/>
  <c r="G55" i="1"/>
  <c r="M56" i="1"/>
  <c r="D56" i="1"/>
  <c r="A56" i="1"/>
  <c r="J56" i="1"/>
  <c r="D4" i="2"/>
  <c r="D55" i="1"/>
  <c r="J44" i="1"/>
  <c r="M44" i="1"/>
  <c r="G43" i="1"/>
  <c r="G44" i="1"/>
  <c r="G45" i="1"/>
  <c r="G46" i="1"/>
  <c r="G47" i="1"/>
  <c r="G48" i="1"/>
  <c r="G49" i="1"/>
  <c r="G50" i="1"/>
  <c r="G51" i="1"/>
  <c r="G52" i="1"/>
  <c r="G53" i="1"/>
  <c r="G54" i="1"/>
  <c r="G42" i="1"/>
  <c r="N4" i="1"/>
  <c r="D4" i="1"/>
  <c r="N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5" i="1"/>
  <c r="M46" i="1"/>
  <c r="M47" i="1"/>
  <c r="M48" i="1"/>
  <c r="M49" i="1"/>
  <c r="M50" i="1"/>
  <c r="M51" i="1"/>
  <c r="M52" i="1"/>
  <c r="M53" i="1"/>
  <c r="M54" i="1"/>
  <c r="M55" i="1"/>
  <c r="M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" i="1"/>
  <c r="D6" i="1"/>
  <c r="J55" i="1"/>
  <c r="J43" i="1"/>
  <c r="J53" i="1"/>
  <c r="J52" i="1"/>
  <c r="J51" i="1"/>
  <c r="J50" i="1"/>
  <c r="J49" i="1"/>
  <c r="J48" i="1"/>
  <c r="J47" i="1"/>
  <c r="J46" i="1"/>
  <c r="J45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54" i="1"/>
  <c r="N54" i="1"/>
  <c r="N42" i="1"/>
  <c r="N26" i="1"/>
  <c r="N27" i="1"/>
  <c r="N43" i="1"/>
  <c r="N52" i="1"/>
  <c r="N51" i="1"/>
  <c r="N50" i="1"/>
  <c r="N49" i="1"/>
  <c r="N48" i="1"/>
  <c r="N47" i="1"/>
  <c r="N46" i="1"/>
  <c r="N45" i="1"/>
  <c r="N44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<sst xmlns="http://schemas.openxmlformats.org/spreadsheetml/2006/main" count="34" uniqueCount="22">
  <si>
    <t>Year</t>
  </si>
  <si>
    <t>Ice Out</t>
  </si>
  <si>
    <t>Ice On</t>
  </si>
  <si>
    <t>Date</t>
  </si>
  <si>
    <t>Day of Year</t>
  </si>
  <si>
    <t>First Snowfall</t>
  </si>
  <si>
    <t>Most Days Open Water</t>
  </si>
  <si>
    <t>Fewest Days Open Water</t>
  </si>
  <si>
    <t>Average Days Open Water</t>
  </si>
  <si>
    <t>Days</t>
  </si>
  <si>
    <t>Most Days Ice Cover</t>
  </si>
  <si>
    <t>Average Days Ice Cover</t>
  </si>
  <si>
    <t>Fewest Days Ice Cover</t>
  </si>
  <si>
    <t>Ice Cover</t>
  </si>
  <si>
    <t>Winter</t>
  </si>
  <si>
    <t>Earliest</t>
  </si>
  <si>
    <t>Latest</t>
  </si>
  <si>
    <t>Average</t>
  </si>
  <si>
    <t>2023-2024</t>
  </si>
  <si>
    <t>Open Water</t>
  </si>
  <si>
    <t>2024-2025</t>
  </si>
  <si>
    <t>2025-2026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</si>
</sst>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d\-mmm\-yyyy;@"/>
    <numFmt numFmtId="165" formatCode="[$-409]d\-mmm;@"/>
  </numFmts>
  <fonts count="8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color rgb="FF444444"/>
      <name val="Arial"/>
      <family val="2"/>
    </font>
    <font>
      <b/>
      <sz val="12"/>
      <color rgb="FF444444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17">
    <xf numFmtId="0" fontId="0" fillId="0" borderId="0" xfId="0"/>
    <xf numFmtId="0" fontId="3" fillId="0" borderId="0" xfId="0" applyFont="1" applyAlignment="1">
      <alignment horizontal="center"/>
    </xf>
    <xf numFmtId="164" fontId="3" fillId="0" borderId="0" xfId="0" applyNumberFormat="1" applyFont="1" applyAlignment="1">
      <alignment horizontal="center"/>
    </xf>
    <xf numFmtId="165" fontId="3" fillId="0" borderId="0" xfId="0" applyNumberFormat="1" applyFont="1" applyAlignment="1">
      <alignment horizontal="center"/>
    </xf>
    <xf numFmtId="1" fontId="3" fillId="0" borderId="0" xfId="0" applyNumberFormat="1" applyFont="1" applyAlignment="1">
      <alignment horizontal="center"/>
    </xf>
    <xf numFmtId="164" fontId="4" fillId="0" borderId="0" xfId="0" applyNumberFormat="1" applyFont="1" applyAlignment="1">
      <alignment horizontal="center" wrapText="1"/>
    </xf>
    <xf numFmtId="0" fontId="4" fillId="0" borderId="0" xfId="0" applyFont="1" applyAlignment="1">
      <alignment horizontal="center"/>
    </xf>
    <xf numFmtId="0" fontId="5" fillId="0" borderId="0" xfId="0" applyFont="1"/>
    <xf numFmtId="0" fontId="4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6" fillId="0" borderId="0" xfId="0" applyFont="1"/>
    <xf numFmtId="164" fontId="4" fillId="2" borderId="0" xfId="0" applyNumberFormat="1" applyFont="1" applyFill="1" applyAlignment="1">
      <alignment horizontal="center" wrapText="1"/>
    </xf>
    <xf numFmtId="0" fontId="4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164" fontId="4" fillId="0" borderId="0" xfId="0" applyNumberFormat="1" applyFont="1" applyAlignment="1">
      <alignment horizontal="center" wrapText="1"/>
    </xf>
    <xf numFmtId="164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</cellXfs>
  <cellStyles count="3">
    <cellStyle name="Followed Hyperlink" xfId="2" builtinId="9" hidden="1"/>
    <cellStyle name="Hyperlink" xfId="1" builtinId="8" hidden="1"/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69DFD0-1096-4B17-BF84-3190F7E59DCF}">
  <dimension ref="A1:D16"/>
  <sheetViews>
    <sheetView tabSelected="1" workbookViewId="0">
      <selection activeCell="D26" sqref="D26"/>
    </sheetView>
  </sheetViews>
  <sheetFormatPr defaultColWidth="9" defaultRowHeight="15" x14ac:dyDescent="0.4"/>
  <cols>
    <col min="1" max="1" width="26.0625" style="1" bestFit="1" customWidth="1"/>
    <col min="2" max="2" width="12.5625" style="1" bestFit="1" customWidth="1"/>
    <col min="3" max="3" width="12.4375" style="7" bestFit="1" customWidth="1"/>
    <col min="4" max="4" width="18.0625" style="1" customWidth="1"/>
    <col min="5" max="16384" width="9" style="7"/>
  </cols>
  <sheetData>
    <row r="1" spans="1:4" x14ac:dyDescent="0.4">
      <c r="B1" s="6" t="s">
        <v>1</v>
      </c>
      <c r="C1" s="9" t="s">
        <v>2</v>
      </c>
      <c r="D1" s="6" t="s">
        <v>5</v>
      </c>
    </row>
    <row r="2" spans="1:4" x14ac:dyDescent="0.4">
      <c r="A2" s="8" t="s">
        <v>15</v>
      </c>
      <c r="B2" s="2">
        <f>VLOOKUP(MIN(Detail!A5:A57),Detail!A5:B57,2,FALSE)</f>
        <v>40995</v>
      </c>
      <c r="C2" s="2">
        <f>VLOOKUP(MIN(Detail!D4:D56),Detail!D4:E56,2,FALSE)</f>
        <v>35388</v>
      </c>
      <c r="D2" s="2">
        <f>VLOOKUP(MIN(Detail!G42:G56),Detail!G42:H56,2,FALSE)</f>
        <v>44848</v>
      </c>
    </row>
    <row r="3" spans="1:4" x14ac:dyDescent="0.4">
      <c r="A3" s="8" t="s">
        <v>16</v>
      </c>
      <c r="B3" s="2">
        <f>VLOOKUP(MAX(Detail!A5:A57),Detail!A5:B57,2,FALSE)</f>
        <v>41408</v>
      </c>
      <c r="C3" s="2">
        <f>VLOOKUP(MAX(Detail!D4:D56),Detail!D4:E56,2,FALSE)</f>
        <v>45296</v>
      </c>
      <c r="D3" s="2">
        <f>VLOOKUP(MAX(Detail!G42:G56),Detail!G42:H56,2,FALSE)</f>
        <v>43799</v>
      </c>
    </row>
    <row r="4" spans="1:4" x14ac:dyDescent="0.4">
      <c r="A4" s="8" t="s">
        <v>17</v>
      </c>
      <c r="B4" s="3">
        <f>AVERAGE(Detail!A4:A56)</f>
        <v>113.28846153846153</v>
      </c>
      <c r="C4" s="3">
        <f>AVERAGE(Detail!D4:D56)</f>
        <v>337.50943396226415</v>
      </c>
      <c r="D4" s="3">
        <f>AVERAGE(Detail!G42:G55)</f>
        <v>308.07142857142856</v>
      </c>
    </row>
    <row r="5" spans="1:4" x14ac:dyDescent="0.4">
      <c r="A5" s="8"/>
      <c r="B5" s="3"/>
    </row>
    <row r="6" spans="1:4" x14ac:dyDescent="0.4">
      <c r="A6" s="8"/>
      <c r="B6" s="6" t="s">
        <v>9</v>
      </c>
      <c r="C6" s="6" t="s">
        <v>0</v>
      </c>
    </row>
    <row r="7" spans="1:4" x14ac:dyDescent="0.4">
      <c r="A7" s="8" t="s">
        <v>6</v>
      </c>
      <c r="B7" s="1">
        <f>MAX(Detail!J5:J56)</f>
        <v>253</v>
      </c>
      <c r="C7" s="1" t="str" cm="1">
        <f t="array" ref="C7">_xlfn.TEXTJOIN(",",TRUE,IF(Detail!J5:J56=B7,Detail!K5:K56,""))</f>
        <v>1998,2012</v>
      </c>
    </row>
    <row r="8" spans="1:4" x14ac:dyDescent="0.4">
      <c r="A8" s="8" t="s">
        <v>7</v>
      </c>
      <c r="B8" s="1">
        <f>MIN(Detail!J5:J56)</f>
        <v>194</v>
      </c>
      <c r="C8" s="1" t="str" cm="1">
        <f t="array" ref="C8">_xlfn.TEXTJOIN(",",TRUE,IF(Detail!J5:J56=B8,Detail!K5:K56,""))</f>
        <v>1996</v>
      </c>
    </row>
    <row r="9" spans="1:4" x14ac:dyDescent="0.4">
      <c r="A9" s="8" t="s">
        <v>8</v>
      </c>
      <c r="B9" s="4">
        <f>AVERAGE(Detail!J5:J56)</f>
        <v>224.15384615384616</v>
      </c>
      <c r="C9" s="1"/>
    </row>
    <row r="10" spans="1:4" x14ac:dyDescent="0.4">
      <c r="A10" s="8"/>
      <c r="C10" s="1"/>
    </row>
    <row r="11" spans="1:4" x14ac:dyDescent="0.4">
      <c r="A11" s="8"/>
      <c r="B11" s="6" t="s">
        <v>9</v>
      </c>
      <c r="C11" s="6" t="s">
        <v>0</v>
      </c>
    </row>
    <row r="12" spans="1:4" x14ac:dyDescent="0.4">
      <c r="A12" s="8" t="s">
        <v>10</v>
      </c>
      <c r="B12" s="1">
        <f>MAX(Detail!M5:M57)</f>
        <v>169</v>
      </c>
      <c r="C12" s="1" t="str" cm="1">
        <f t="array" ref="C12">_xlfn.TEXTJOIN(",",TRUE,IF(Detail!M5:M56=B12,Detail!N5:N56,""))</f>
        <v>1996-1995</v>
      </c>
    </row>
    <row r="13" spans="1:4" x14ac:dyDescent="0.4">
      <c r="A13" s="8" t="s">
        <v>12</v>
      </c>
      <c r="B13" s="1">
        <f>MIN(Detail!M5:M57)</f>
        <v>96</v>
      </c>
      <c r="C13" s="1" t="str" cm="1">
        <f t="array" ref="C13">_xlfn.TEXTJOIN(",",TRUE,IF(Detail!M5:M56=B13,Detail!N5:N56,""))</f>
        <v>2023-2024</v>
      </c>
    </row>
    <row r="14" spans="1:4" x14ac:dyDescent="0.4">
      <c r="A14" s="8" t="s">
        <v>11</v>
      </c>
      <c r="B14" s="4">
        <f>AVERAGE(Detail!M5:M57)</f>
        <v>141</v>
      </c>
      <c r="C14" s="1"/>
    </row>
    <row r="16" spans="1:4" x14ac:dyDescent="0.4">
      <c r="B16" s="4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60"/>
  <sheetViews>
    <sheetView zoomScale="90" zoomScaleNormal="90" workbookViewId="0">
      <pane ySplit="2" topLeftCell="A33" activePane="bottomLeft" state="frozen"/>
      <selection pane="bottomLeft" activeCell="H56" sqref="H56"/>
    </sheetView>
  </sheetViews>
  <sheetFormatPr defaultColWidth="10.6875" defaultRowHeight="15" x14ac:dyDescent="0.4"/>
  <cols>
    <col min="1" max="1" width="12.5625" style="1" customWidth="1"/>
    <col min="2" max="2" width="15.5625" style="2" customWidth="1"/>
    <col min="3" max="3" width="1.5625" style="13" customWidth="1"/>
    <col min="4" max="4" width="12.5625" style="1" customWidth="1"/>
    <col min="5" max="5" width="15.5625" style="2" customWidth="1"/>
    <col min="6" max="6" width="1.5625" style="13" customWidth="1"/>
    <col min="7" max="7" width="12.5625" style="2" customWidth="1"/>
    <col min="8" max="8" width="15.5625" style="1" customWidth="1"/>
    <col min="9" max="9" width="1.5625" style="13" customWidth="1"/>
    <col min="10" max="10" width="12.5625" style="2" customWidth="1"/>
    <col min="11" max="11" width="12.5625" style="1" customWidth="1"/>
    <col min="12" max="12" width="1.5625" style="13" customWidth="1"/>
    <col min="13" max="14" width="12.5625" style="2" customWidth="1"/>
    <col min="15" max="15" width="3.5625" style="1" customWidth="1"/>
    <col min="16" max="16" width="10.6875" style="7"/>
    <col min="17" max="17" width="10.9375" style="7" bestFit="1" customWidth="1"/>
    <col min="18" max="18" width="10.6875" style="7"/>
    <col min="19" max="16384" width="10.6875" style="1"/>
  </cols>
  <sheetData>
    <row r="1" spans="1:18" s="6" customFormat="1" ht="15" customHeight="1" x14ac:dyDescent="0.4">
      <c r="A1" s="15" t="s">
        <v>1</v>
      </c>
      <c r="B1" s="15"/>
      <c r="C1" s="11"/>
      <c r="D1" s="15" t="s">
        <v>2</v>
      </c>
      <c r="E1" s="15"/>
      <c r="F1" s="11"/>
      <c r="G1" s="16" t="s">
        <v>5</v>
      </c>
      <c r="H1" s="16"/>
      <c r="I1" s="11"/>
      <c r="J1" s="14" t="s">
        <v>19</v>
      </c>
      <c r="K1" s="14"/>
      <c r="L1" s="11"/>
      <c r="M1" s="14" t="s">
        <v>13</v>
      </c>
      <c r="N1" s="14"/>
      <c r="P1" s="10"/>
      <c r="Q1" s="4"/>
      <c r="R1" s="10"/>
    </row>
    <row r="2" spans="1:18" s="6" customFormat="1" x14ac:dyDescent="0.4">
      <c r="A2" s="6" t="s">
        <v>4</v>
      </c>
      <c r="B2" s="6" t="s">
        <v>3</v>
      </c>
      <c r="C2" s="12"/>
      <c r="D2" s="6" t="s">
        <v>4</v>
      </c>
      <c r="E2" s="6" t="s">
        <v>3</v>
      </c>
      <c r="F2" s="12"/>
      <c r="G2" s="6" t="s">
        <v>4</v>
      </c>
      <c r="H2" s="6" t="s">
        <v>3</v>
      </c>
      <c r="I2" s="12"/>
      <c r="J2" s="5" t="s">
        <v>9</v>
      </c>
      <c r="K2" s="6" t="s">
        <v>0</v>
      </c>
      <c r="L2" s="12"/>
      <c r="M2" s="5" t="s">
        <v>9</v>
      </c>
      <c r="N2" s="5" t="s">
        <v>14</v>
      </c>
      <c r="P2" s="10"/>
      <c r="Q2" s="10"/>
      <c r="R2" s="10"/>
    </row>
    <row r="3" spans="1:18" s="6" customFormat="1" x14ac:dyDescent="0.4">
      <c r="A3" s="1"/>
      <c r="B3" s="2"/>
      <c r="C3" s="13"/>
      <c r="D3" s="1"/>
      <c r="E3" s="2"/>
      <c r="F3" s="13"/>
      <c r="G3" s="1"/>
      <c r="H3" s="1"/>
      <c r="I3" s="12"/>
      <c r="J3" s="1"/>
      <c r="K3" s="1">
        <v>1972</v>
      </c>
      <c r="L3" s="13"/>
      <c r="M3" s="1"/>
      <c r="N3" s="1"/>
      <c r="P3" s="10"/>
      <c r="Q3" s="10"/>
      <c r="R3" s="10"/>
    </row>
    <row r="4" spans="1:18" x14ac:dyDescent="0.4">
      <c r="D4" s="1">
        <f t="shared" ref="D4:D35" si="0">IF(DATE($K4,12,31)-DATE($K4,1,1)+1=365,E4-DATE($K3,12,31)+1,E4-DATE($K3,12,31))</f>
        <v>341</v>
      </c>
      <c r="E4" s="2">
        <v>27004</v>
      </c>
      <c r="G4" s="1"/>
      <c r="J4" s="1"/>
      <c r="K4" s="1">
        <v>1973</v>
      </c>
      <c r="M4" s="1"/>
      <c r="N4" s="1" t="str">
        <f>CONCATENATE(K3,"-",K4)</f>
        <v>1972-1973</v>
      </c>
    </row>
    <row r="5" spans="1:18" x14ac:dyDescent="0.4">
      <c r="A5" s="1">
        <f t="shared" ref="A5:A36" si="1">IF(DATE($K5,12,31)-DATE($K5,1,1)+1=365,B5-DATE($K4,12,31)+1,B5-DATE($K4,12,31))</f>
        <v>119</v>
      </c>
      <c r="B5" s="2">
        <v>27147</v>
      </c>
      <c r="D5" s="1">
        <f t="shared" si="0"/>
        <v>338</v>
      </c>
      <c r="E5" s="2">
        <v>27366</v>
      </c>
      <c r="G5" s="1"/>
      <c r="J5" s="1">
        <f t="shared" ref="J5:J36" si="2">E5-B5</f>
        <v>219</v>
      </c>
      <c r="K5" s="1">
        <v>1974</v>
      </c>
      <c r="M5" s="1">
        <f t="shared" ref="M5:M36" si="3">B5-E4</f>
        <v>143</v>
      </c>
      <c r="N5" s="1" t="str">
        <f>CONCATENATE(K4,"-",K5)</f>
        <v>1973-1974</v>
      </c>
    </row>
    <row r="6" spans="1:18" x14ac:dyDescent="0.4">
      <c r="A6" s="1">
        <f t="shared" si="1"/>
        <v>127</v>
      </c>
      <c r="B6" s="2">
        <v>27520</v>
      </c>
      <c r="D6" s="1">
        <f t="shared" si="0"/>
        <v>337</v>
      </c>
      <c r="E6" s="2">
        <v>27730</v>
      </c>
      <c r="G6" s="1"/>
      <c r="J6" s="1">
        <f t="shared" si="2"/>
        <v>210</v>
      </c>
      <c r="K6" s="1">
        <v>1975</v>
      </c>
      <c r="M6" s="1">
        <f t="shared" si="3"/>
        <v>154</v>
      </c>
      <c r="N6" s="1" t="str">
        <f t="shared" ref="N6:N53" si="4">CONCATENATE(K6,"-",K5)</f>
        <v>1975-1974</v>
      </c>
    </row>
    <row r="7" spans="1:18" x14ac:dyDescent="0.4">
      <c r="A7" s="1">
        <f t="shared" si="1"/>
        <v>105</v>
      </c>
      <c r="B7" s="2">
        <v>27864</v>
      </c>
      <c r="D7" s="1">
        <f t="shared" si="0"/>
        <v>332</v>
      </c>
      <c r="E7" s="2">
        <v>28091</v>
      </c>
      <c r="G7" s="1"/>
      <c r="J7" s="1">
        <f t="shared" si="2"/>
        <v>227</v>
      </c>
      <c r="K7" s="1">
        <v>1976</v>
      </c>
      <c r="M7" s="1">
        <f t="shared" si="3"/>
        <v>134</v>
      </c>
      <c r="N7" s="1" t="str">
        <f t="shared" si="4"/>
        <v>1976-1975</v>
      </c>
    </row>
    <row r="8" spans="1:18" x14ac:dyDescent="0.4">
      <c r="A8" s="1">
        <f t="shared" si="1"/>
        <v>110</v>
      </c>
      <c r="B8" s="2">
        <v>28234</v>
      </c>
      <c r="D8" s="1">
        <f t="shared" si="0"/>
        <v>329</v>
      </c>
      <c r="E8" s="2">
        <v>28453</v>
      </c>
      <c r="G8" s="1"/>
      <c r="J8" s="1">
        <f t="shared" si="2"/>
        <v>219</v>
      </c>
      <c r="K8" s="1">
        <v>1977</v>
      </c>
      <c r="M8" s="1">
        <f t="shared" si="3"/>
        <v>143</v>
      </c>
      <c r="N8" s="1" t="str">
        <f t="shared" si="4"/>
        <v>1977-1976</v>
      </c>
    </row>
    <row r="9" spans="1:18" x14ac:dyDescent="0.4">
      <c r="A9" s="1">
        <f t="shared" si="1"/>
        <v>116</v>
      </c>
      <c r="B9" s="2">
        <v>28605</v>
      </c>
      <c r="D9" s="1">
        <f t="shared" si="0"/>
        <v>333</v>
      </c>
      <c r="E9" s="2">
        <v>28822</v>
      </c>
      <c r="G9" s="1"/>
      <c r="J9" s="1">
        <f t="shared" si="2"/>
        <v>217</v>
      </c>
      <c r="K9" s="1">
        <v>1978</v>
      </c>
      <c r="M9" s="1">
        <f t="shared" si="3"/>
        <v>152</v>
      </c>
      <c r="N9" s="1" t="str">
        <f t="shared" si="4"/>
        <v>1978-1977</v>
      </c>
    </row>
    <row r="10" spans="1:18" x14ac:dyDescent="0.4">
      <c r="A10" s="1">
        <f t="shared" si="1"/>
        <v>132</v>
      </c>
      <c r="B10" s="2">
        <v>28986</v>
      </c>
      <c r="D10" s="1">
        <f t="shared" si="0"/>
        <v>336</v>
      </c>
      <c r="E10" s="2">
        <v>29190</v>
      </c>
      <c r="G10" s="1"/>
      <c r="J10" s="1">
        <f t="shared" si="2"/>
        <v>204</v>
      </c>
      <c r="K10" s="1">
        <v>1979</v>
      </c>
      <c r="M10" s="1">
        <f t="shared" si="3"/>
        <v>164</v>
      </c>
      <c r="N10" s="1" t="str">
        <f t="shared" si="4"/>
        <v>1979-1978</v>
      </c>
    </row>
    <row r="11" spans="1:18" x14ac:dyDescent="0.4">
      <c r="A11" s="1">
        <f t="shared" si="1"/>
        <v>118</v>
      </c>
      <c r="B11" s="2">
        <v>29338</v>
      </c>
      <c r="D11" s="1">
        <f t="shared" si="0"/>
        <v>337</v>
      </c>
      <c r="E11" s="2">
        <v>29557</v>
      </c>
      <c r="G11" s="1"/>
      <c r="J11" s="1">
        <f t="shared" si="2"/>
        <v>219</v>
      </c>
      <c r="K11" s="1">
        <v>1980</v>
      </c>
      <c r="M11" s="1">
        <f t="shared" si="3"/>
        <v>148</v>
      </c>
      <c r="N11" s="1" t="str">
        <f t="shared" si="4"/>
        <v>1980-1979</v>
      </c>
    </row>
    <row r="12" spans="1:18" x14ac:dyDescent="0.4">
      <c r="A12" s="1">
        <f t="shared" si="1"/>
        <v>99</v>
      </c>
      <c r="B12" s="2">
        <v>29684</v>
      </c>
      <c r="D12" s="1">
        <f t="shared" si="0"/>
        <v>343</v>
      </c>
      <c r="E12" s="2">
        <v>29928</v>
      </c>
      <c r="G12" s="1"/>
      <c r="J12" s="1">
        <f t="shared" si="2"/>
        <v>244</v>
      </c>
      <c r="K12" s="1">
        <v>1981</v>
      </c>
      <c r="M12" s="1">
        <f t="shared" si="3"/>
        <v>127</v>
      </c>
      <c r="N12" s="1" t="str">
        <f t="shared" si="4"/>
        <v>1981-1980</v>
      </c>
    </row>
    <row r="13" spans="1:18" x14ac:dyDescent="0.4">
      <c r="A13" s="1">
        <f t="shared" si="1"/>
        <v>119</v>
      </c>
      <c r="B13" s="2">
        <v>30069</v>
      </c>
      <c r="D13" s="1">
        <f t="shared" si="0"/>
        <v>331</v>
      </c>
      <c r="E13" s="2">
        <v>30281</v>
      </c>
      <c r="G13" s="1"/>
      <c r="J13" s="1">
        <f t="shared" si="2"/>
        <v>212</v>
      </c>
      <c r="K13" s="1">
        <v>1982</v>
      </c>
      <c r="M13" s="1">
        <f t="shared" si="3"/>
        <v>141</v>
      </c>
      <c r="N13" s="1" t="str">
        <f t="shared" si="4"/>
        <v>1982-1981</v>
      </c>
    </row>
    <row r="14" spans="1:18" x14ac:dyDescent="0.4">
      <c r="A14" s="1">
        <f t="shared" si="1"/>
        <v>115</v>
      </c>
      <c r="B14" s="2">
        <v>30430</v>
      </c>
      <c r="D14" s="1">
        <f t="shared" si="0"/>
        <v>337</v>
      </c>
      <c r="E14" s="2">
        <v>30652</v>
      </c>
      <c r="G14" s="1"/>
      <c r="J14" s="1">
        <f t="shared" si="2"/>
        <v>222</v>
      </c>
      <c r="K14" s="1">
        <v>1983</v>
      </c>
      <c r="M14" s="1">
        <f t="shared" si="3"/>
        <v>149</v>
      </c>
      <c r="N14" s="1" t="str">
        <f t="shared" si="4"/>
        <v>1983-1982</v>
      </c>
    </row>
    <row r="15" spans="1:18" x14ac:dyDescent="0.4">
      <c r="A15" s="1">
        <f t="shared" si="1"/>
        <v>109</v>
      </c>
      <c r="B15" s="2">
        <v>30790</v>
      </c>
      <c r="D15" s="1">
        <f t="shared" si="0"/>
        <v>338</v>
      </c>
      <c r="E15" s="2">
        <v>31019</v>
      </c>
      <c r="G15" s="1"/>
      <c r="J15" s="1">
        <f t="shared" si="2"/>
        <v>229</v>
      </c>
      <c r="K15" s="1">
        <v>1984</v>
      </c>
      <c r="M15" s="1">
        <f t="shared" si="3"/>
        <v>138</v>
      </c>
      <c r="N15" s="1" t="str">
        <f t="shared" si="4"/>
        <v>1984-1983</v>
      </c>
    </row>
    <row r="16" spans="1:18" x14ac:dyDescent="0.4">
      <c r="A16" s="1">
        <f t="shared" si="1"/>
        <v>112</v>
      </c>
      <c r="B16" s="2">
        <v>31158</v>
      </c>
      <c r="D16" s="1">
        <f t="shared" si="0"/>
        <v>326</v>
      </c>
      <c r="E16" s="2">
        <v>31372</v>
      </c>
      <c r="G16" s="1"/>
      <c r="J16" s="1">
        <f t="shared" si="2"/>
        <v>214</v>
      </c>
      <c r="K16" s="1">
        <v>1985</v>
      </c>
      <c r="M16" s="1">
        <f t="shared" si="3"/>
        <v>139</v>
      </c>
      <c r="N16" s="1" t="str">
        <f t="shared" si="4"/>
        <v>1985-1984</v>
      </c>
    </row>
    <row r="17" spans="1:14" x14ac:dyDescent="0.4">
      <c r="A17" s="1">
        <f t="shared" si="1"/>
        <v>103</v>
      </c>
      <c r="B17" s="2">
        <v>31514</v>
      </c>
      <c r="D17" s="1">
        <f t="shared" si="0"/>
        <v>337</v>
      </c>
      <c r="E17" s="2">
        <v>31748</v>
      </c>
      <c r="G17" s="1"/>
      <c r="J17" s="1">
        <f t="shared" si="2"/>
        <v>234</v>
      </c>
      <c r="K17" s="1">
        <v>1986</v>
      </c>
      <c r="M17" s="1">
        <f t="shared" si="3"/>
        <v>142</v>
      </c>
      <c r="N17" s="1" t="str">
        <f t="shared" si="4"/>
        <v>1986-1985</v>
      </c>
    </row>
    <row r="18" spans="1:14" x14ac:dyDescent="0.4">
      <c r="A18" s="1">
        <f t="shared" si="1"/>
        <v>104</v>
      </c>
      <c r="B18" s="2">
        <v>31880</v>
      </c>
      <c r="D18" s="1">
        <f t="shared" si="0"/>
        <v>341</v>
      </c>
      <c r="E18" s="2">
        <v>32117</v>
      </c>
      <c r="G18" s="1"/>
      <c r="J18" s="1">
        <f t="shared" si="2"/>
        <v>237</v>
      </c>
      <c r="K18" s="1">
        <v>1987</v>
      </c>
      <c r="M18" s="1">
        <f t="shared" si="3"/>
        <v>132</v>
      </c>
      <c r="N18" s="1" t="str">
        <f t="shared" si="4"/>
        <v>1987-1986</v>
      </c>
    </row>
    <row r="19" spans="1:14" x14ac:dyDescent="0.4">
      <c r="A19" s="1">
        <f t="shared" si="1"/>
        <v>109</v>
      </c>
      <c r="B19" s="2">
        <v>32251</v>
      </c>
      <c r="D19" s="1">
        <f t="shared" si="0"/>
        <v>333</v>
      </c>
      <c r="E19" s="2">
        <v>32475</v>
      </c>
      <c r="G19" s="1"/>
      <c r="J19" s="1">
        <f t="shared" si="2"/>
        <v>224</v>
      </c>
      <c r="K19" s="1">
        <v>1988</v>
      </c>
      <c r="M19" s="1">
        <f t="shared" si="3"/>
        <v>134</v>
      </c>
      <c r="N19" s="1" t="str">
        <f t="shared" si="4"/>
        <v>1988-1987</v>
      </c>
    </row>
    <row r="20" spans="1:14" x14ac:dyDescent="0.4">
      <c r="A20" s="1">
        <f t="shared" si="1"/>
        <v>119</v>
      </c>
      <c r="B20" s="2">
        <v>32626</v>
      </c>
      <c r="D20" s="1">
        <f t="shared" si="0"/>
        <v>330</v>
      </c>
      <c r="E20" s="2">
        <v>32837</v>
      </c>
      <c r="G20" s="1"/>
      <c r="J20" s="1">
        <f t="shared" si="2"/>
        <v>211</v>
      </c>
      <c r="K20" s="1">
        <v>1989</v>
      </c>
      <c r="M20" s="1">
        <f t="shared" si="3"/>
        <v>151</v>
      </c>
      <c r="N20" s="1" t="str">
        <f t="shared" si="4"/>
        <v>1989-1988</v>
      </c>
    </row>
    <row r="21" spans="1:14" x14ac:dyDescent="0.4">
      <c r="A21" s="1">
        <f t="shared" si="1"/>
        <v>116</v>
      </c>
      <c r="B21" s="2">
        <v>32988</v>
      </c>
      <c r="D21" s="1">
        <f t="shared" si="0"/>
        <v>334</v>
      </c>
      <c r="E21" s="2">
        <v>33206</v>
      </c>
      <c r="G21" s="1"/>
      <c r="J21" s="1">
        <f t="shared" si="2"/>
        <v>218</v>
      </c>
      <c r="K21" s="1">
        <v>1990</v>
      </c>
      <c r="M21" s="1">
        <f t="shared" si="3"/>
        <v>151</v>
      </c>
      <c r="N21" s="1" t="str">
        <f t="shared" si="4"/>
        <v>1990-1989</v>
      </c>
    </row>
    <row r="22" spans="1:14" x14ac:dyDescent="0.4">
      <c r="A22" s="1">
        <f t="shared" si="1"/>
        <v>111</v>
      </c>
      <c r="B22" s="2">
        <v>33348</v>
      </c>
      <c r="D22" s="1">
        <f t="shared" si="0"/>
        <v>330</v>
      </c>
      <c r="E22" s="2">
        <v>33567</v>
      </c>
      <c r="G22" s="1"/>
      <c r="J22" s="1">
        <f t="shared" si="2"/>
        <v>219</v>
      </c>
      <c r="K22" s="1">
        <v>1991</v>
      </c>
      <c r="M22" s="1">
        <f t="shared" si="3"/>
        <v>142</v>
      </c>
      <c r="N22" s="1" t="str">
        <f t="shared" si="4"/>
        <v>1991-1990</v>
      </c>
    </row>
    <row r="23" spans="1:14" x14ac:dyDescent="0.4">
      <c r="A23" s="1">
        <f t="shared" si="1"/>
        <v>116</v>
      </c>
      <c r="B23" s="2">
        <v>33719</v>
      </c>
      <c r="D23" s="1">
        <f t="shared" si="0"/>
        <v>332</v>
      </c>
      <c r="E23" s="2">
        <v>33935</v>
      </c>
      <c r="G23" s="1"/>
      <c r="J23" s="1">
        <f t="shared" si="2"/>
        <v>216</v>
      </c>
      <c r="K23" s="1">
        <v>1992</v>
      </c>
      <c r="M23" s="1">
        <f t="shared" si="3"/>
        <v>152</v>
      </c>
      <c r="N23" s="1" t="str">
        <f t="shared" si="4"/>
        <v>1992-1991</v>
      </c>
    </row>
    <row r="24" spans="1:14" x14ac:dyDescent="0.4">
      <c r="A24" s="1">
        <f t="shared" si="1"/>
        <v>112</v>
      </c>
      <c r="B24" s="2">
        <v>34080</v>
      </c>
      <c r="D24" s="1">
        <f t="shared" si="0"/>
        <v>331</v>
      </c>
      <c r="E24" s="2">
        <v>34299</v>
      </c>
      <c r="G24" s="1"/>
      <c r="J24" s="1">
        <f t="shared" si="2"/>
        <v>219</v>
      </c>
      <c r="K24" s="1">
        <v>1993</v>
      </c>
      <c r="M24" s="1">
        <f t="shared" si="3"/>
        <v>145</v>
      </c>
      <c r="N24" s="1" t="str">
        <f t="shared" si="4"/>
        <v>1993-1992</v>
      </c>
    </row>
    <row r="25" spans="1:14" x14ac:dyDescent="0.4">
      <c r="A25" s="1">
        <f t="shared" si="1"/>
        <v>113</v>
      </c>
      <c r="B25" s="2">
        <v>34446</v>
      </c>
      <c r="D25" s="1">
        <f t="shared" si="0"/>
        <v>341</v>
      </c>
      <c r="E25" s="2">
        <v>34674</v>
      </c>
      <c r="G25" s="1"/>
      <c r="J25" s="1">
        <f t="shared" si="2"/>
        <v>228</v>
      </c>
      <c r="K25" s="1">
        <v>1994</v>
      </c>
      <c r="M25" s="1">
        <f t="shared" si="3"/>
        <v>147</v>
      </c>
      <c r="N25" s="1" t="str">
        <f t="shared" si="4"/>
        <v>1994-1993</v>
      </c>
    </row>
    <row r="26" spans="1:14" x14ac:dyDescent="0.4">
      <c r="A26" s="1">
        <f t="shared" si="1"/>
        <v>121</v>
      </c>
      <c r="B26" s="2">
        <v>34819</v>
      </c>
      <c r="D26" s="1">
        <f t="shared" si="0"/>
        <v>327</v>
      </c>
      <c r="E26" s="2">
        <v>35025</v>
      </c>
      <c r="G26" s="1"/>
      <c r="J26" s="1">
        <f t="shared" si="2"/>
        <v>206</v>
      </c>
      <c r="K26" s="1">
        <v>1995</v>
      </c>
      <c r="M26" s="1">
        <f t="shared" si="3"/>
        <v>145</v>
      </c>
      <c r="N26" s="1" t="str">
        <f t="shared" si="4"/>
        <v>1995-1994</v>
      </c>
    </row>
    <row r="27" spans="1:14" x14ac:dyDescent="0.4">
      <c r="A27" s="1">
        <f t="shared" si="1"/>
        <v>130</v>
      </c>
      <c r="B27" s="2">
        <v>35194</v>
      </c>
      <c r="D27" s="1">
        <f t="shared" si="0"/>
        <v>324</v>
      </c>
      <c r="E27" s="2">
        <v>35388</v>
      </c>
      <c r="G27" s="1"/>
      <c r="J27" s="1">
        <f t="shared" si="2"/>
        <v>194</v>
      </c>
      <c r="K27" s="1">
        <v>1996</v>
      </c>
      <c r="M27" s="1">
        <f t="shared" si="3"/>
        <v>169</v>
      </c>
      <c r="N27" s="1" t="str">
        <f t="shared" si="4"/>
        <v>1996-1995</v>
      </c>
    </row>
    <row r="28" spans="1:14" x14ac:dyDescent="0.4">
      <c r="A28" s="1">
        <f t="shared" si="1"/>
        <v>119</v>
      </c>
      <c r="B28" s="2">
        <v>35548</v>
      </c>
      <c r="D28" s="1">
        <f t="shared" si="0"/>
        <v>327</v>
      </c>
      <c r="E28" s="2">
        <v>35756</v>
      </c>
      <c r="G28" s="1"/>
      <c r="J28" s="1">
        <f t="shared" si="2"/>
        <v>208</v>
      </c>
      <c r="K28" s="1">
        <v>1997</v>
      </c>
      <c r="M28" s="1">
        <f t="shared" si="3"/>
        <v>160</v>
      </c>
      <c r="N28" s="1" t="str">
        <f t="shared" si="4"/>
        <v>1997-1996</v>
      </c>
    </row>
    <row r="29" spans="1:14" x14ac:dyDescent="0.4">
      <c r="A29" s="1">
        <f t="shared" si="1"/>
        <v>101</v>
      </c>
      <c r="B29" s="2">
        <v>35895</v>
      </c>
      <c r="D29" s="1">
        <f t="shared" si="0"/>
        <v>354</v>
      </c>
      <c r="E29" s="2">
        <v>36148</v>
      </c>
      <c r="G29" s="1"/>
      <c r="J29" s="1">
        <f t="shared" si="2"/>
        <v>253</v>
      </c>
      <c r="K29" s="1">
        <v>1998</v>
      </c>
      <c r="M29" s="1">
        <f t="shared" si="3"/>
        <v>139</v>
      </c>
      <c r="N29" s="1" t="str">
        <f t="shared" si="4"/>
        <v>1998-1997</v>
      </c>
    </row>
    <row r="30" spans="1:14" x14ac:dyDescent="0.4">
      <c r="A30" s="1">
        <f t="shared" si="1"/>
        <v>113</v>
      </c>
      <c r="B30" s="2">
        <v>36272</v>
      </c>
      <c r="D30" s="1">
        <f t="shared" si="0"/>
        <v>351</v>
      </c>
      <c r="E30" s="2">
        <v>36510</v>
      </c>
      <c r="G30" s="1"/>
      <c r="J30" s="1">
        <f t="shared" si="2"/>
        <v>238</v>
      </c>
      <c r="K30" s="1">
        <v>1999</v>
      </c>
      <c r="M30" s="1">
        <f t="shared" si="3"/>
        <v>124</v>
      </c>
      <c r="N30" s="1" t="str">
        <f t="shared" si="4"/>
        <v>1999-1998</v>
      </c>
    </row>
    <row r="31" spans="1:14" x14ac:dyDescent="0.4">
      <c r="A31" s="1">
        <f t="shared" si="1"/>
        <v>103</v>
      </c>
      <c r="B31" s="2">
        <v>36628</v>
      </c>
      <c r="D31" s="1">
        <f t="shared" si="0"/>
        <v>340</v>
      </c>
      <c r="E31" s="2">
        <v>36865</v>
      </c>
      <c r="G31" s="1"/>
      <c r="J31" s="1">
        <f t="shared" si="2"/>
        <v>237</v>
      </c>
      <c r="K31" s="1">
        <v>2000</v>
      </c>
      <c r="M31" s="1">
        <f t="shared" si="3"/>
        <v>118</v>
      </c>
      <c r="N31" s="1" t="str">
        <f t="shared" si="4"/>
        <v>2000-1999</v>
      </c>
    </row>
    <row r="32" spans="1:14" x14ac:dyDescent="0.4">
      <c r="A32" s="1">
        <f t="shared" si="1"/>
        <v>119</v>
      </c>
      <c r="B32" s="2">
        <v>37009</v>
      </c>
      <c r="D32" s="1">
        <f t="shared" si="0"/>
        <v>354</v>
      </c>
      <c r="E32" s="2">
        <v>37244</v>
      </c>
      <c r="G32" s="1"/>
      <c r="J32" s="1">
        <f t="shared" si="2"/>
        <v>235</v>
      </c>
      <c r="K32" s="1">
        <v>2001</v>
      </c>
      <c r="M32" s="1">
        <f t="shared" si="3"/>
        <v>144</v>
      </c>
      <c r="N32" s="1" t="str">
        <f t="shared" si="4"/>
        <v>2001-2000</v>
      </c>
    </row>
    <row r="33" spans="1:14" x14ac:dyDescent="0.4">
      <c r="A33" s="1">
        <f t="shared" si="1"/>
        <v>114</v>
      </c>
      <c r="B33" s="2">
        <v>37369</v>
      </c>
      <c r="D33" s="1">
        <f t="shared" si="0"/>
        <v>330</v>
      </c>
      <c r="E33" s="2">
        <v>37585</v>
      </c>
      <c r="G33" s="1"/>
      <c r="J33" s="1">
        <f t="shared" si="2"/>
        <v>216</v>
      </c>
      <c r="K33" s="1">
        <v>2002</v>
      </c>
      <c r="M33" s="1">
        <f t="shared" si="3"/>
        <v>125</v>
      </c>
      <c r="N33" s="1" t="str">
        <f t="shared" si="4"/>
        <v>2002-2001</v>
      </c>
    </row>
    <row r="34" spans="1:14" x14ac:dyDescent="0.4">
      <c r="A34" s="1">
        <f t="shared" si="1"/>
        <v>106</v>
      </c>
      <c r="B34" s="2">
        <v>37726</v>
      </c>
      <c r="D34" s="1">
        <f t="shared" si="0"/>
        <v>330</v>
      </c>
      <c r="E34" s="2">
        <v>37950</v>
      </c>
      <c r="G34" s="1"/>
      <c r="J34" s="1">
        <f t="shared" si="2"/>
        <v>224</v>
      </c>
      <c r="K34" s="1">
        <v>2003</v>
      </c>
      <c r="M34" s="1">
        <f t="shared" si="3"/>
        <v>141</v>
      </c>
      <c r="N34" s="1" t="str">
        <f t="shared" si="4"/>
        <v>2003-2002</v>
      </c>
    </row>
    <row r="35" spans="1:14" x14ac:dyDescent="0.4">
      <c r="A35" s="1">
        <f t="shared" si="1"/>
        <v>112</v>
      </c>
      <c r="B35" s="2">
        <v>38098</v>
      </c>
      <c r="D35" s="1">
        <f t="shared" si="0"/>
        <v>351</v>
      </c>
      <c r="E35" s="2">
        <v>38337</v>
      </c>
      <c r="G35" s="1"/>
      <c r="J35" s="1">
        <f t="shared" si="2"/>
        <v>239</v>
      </c>
      <c r="K35" s="1">
        <v>2004</v>
      </c>
      <c r="M35" s="1">
        <f t="shared" si="3"/>
        <v>148</v>
      </c>
      <c r="N35" s="1" t="str">
        <f t="shared" si="4"/>
        <v>2004-2003</v>
      </c>
    </row>
    <row r="36" spans="1:14" x14ac:dyDescent="0.4">
      <c r="A36" s="1">
        <f t="shared" si="1"/>
        <v>108</v>
      </c>
      <c r="B36" s="2">
        <v>38459</v>
      </c>
      <c r="D36" s="1">
        <f t="shared" ref="D36:D56" si="5">IF(DATE($K36,12,31)-DATE($K36,1,1)+1=365,E36-DATE($K35,12,31)+1,E36-DATE($K35,12,31))</f>
        <v>335</v>
      </c>
      <c r="E36" s="2">
        <v>38686</v>
      </c>
      <c r="G36" s="1"/>
      <c r="J36" s="1">
        <f t="shared" si="2"/>
        <v>227</v>
      </c>
      <c r="K36" s="1">
        <v>2005</v>
      </c>
      <c r="M36" s="1">
        <f t="shared" si="3"/>
        <v>122</v>
      </c>
      <c r="N36" s="1" t="str">
        <f t="shared" si="4"/>
        <v>2005-2004</v>
      </c>
    </row>
    <row r="37" spans="1:14" x14ac:dyDescent="0.4">
      <c r="A37" s="1">
        <f t="shared" ref="A37:A56" si="6">IF(DATE($K37,12,31)-DATE($K37,1,1)+1=365,B37-DATE($K36,12,31)+1,B37-DATE($K36,12,31))</f>
        <v>104</v>
      </c>
      <c r="B37" s="2">
        <v>38820</v>
      </c>
      <c r="D37" s="1">
        <f t="shared" si="5"/>
        <v>337</v>
      </c>
      <c r="E37" s="2">
        <v>39053</v>
      </c>
      <c r="G37" s="1"/>
      <c r="J37" s="1">
        <f t="shared" ref="J37:J56" si="7">E37-B37</f>
        <v>233</v>
      </c>
      <c r="K37" s="1">
        <v>2006</v>
      </c>
      <c r="M37" s="1">
        <f t="shared" ref="M37:M56" si="8">B37-E36</f>
        <v>134</v>
      </c>
      <c r="N37" s="1" t="str">
        <f t="shared" si="4"/>
        <v>2006-2005</v>
      </c>
    </row>
    <row r="38" spans="1:14" x14ac:dyDescent="0.4">
      <c r="A38" s="1">
        <f t="shared" si="6"/>
        <v>116</v>
      </c>
      <c r="B38" s="2">
        <v>39197</v>
      </c>
      <c r="D38" s="1">
        <f t="shared" si="5"/>
        <v>336</v>
      </c>
      <c r="E38" s="2">
        <v>39417</v>
      </c>
      <c r="G38" s="1"/>
      <c r="J38" s="1">
        <f t="shared" si="7"/>
        <v>220</v>
      </c>
      <c r="K38" s="1">
        <v>2007</v>
      </c>
      <c r="M38" s="1">
        <f t="shared" si="8"/>
        <v>144</v>
      </c>
      <c r="N38" s="1" t="str">
        <f t="shared" si="4"/>
        <v>2007-2006</v>
      </c>
    </row>
    <row r="39" spans="1:14" x14ac:dyDescent="0.4">
      <c r="A39" s="1">
        <f t="shared" si="6"/>
        <v>130</v>
      </c>
      <c r="B39" s="2">
        <v>39577</v>
      </c>
      <c r="D39" s="1">
        <f t="shared" si="5"/>
        <v>339</v>
      </c>
      <c r="E39" s="2">
        <v>39786</v>
      </c>
      <c r="G39" s="1"/>
      <c r="J39" s="1">
        <f t="shared" si="7"/>
        <v>209</v>
      </c>
      <c r="K39" s="1">
        <v>2008</v>
      </c>
      <c r="M39" s="1">
        <f t="shared" si="8"/>
        <v>160</v>
      </c>
      <c r="N39" s="1" t="str">
        <f t="shared" si="4"/>
        <v>2008-2007</v>
      </c>
    </row>
    <row r="40" spans="1:14" x14ac:dyDescent="0.4">
      <c r="A40" s="1">
        <f t="shared" si="6"/>
        <v>115</v>
      </c>
      <c r="B40" s="2">
        <v>39927</v>
      </c>
      <c r="D40" s="1">
        <f t="shared" si="5"/>
        <v>341</v>
      </c>
      <c r="E40" s="2">
        <v>40153</v>
      </c>
      <c r="G40" s="1"/>
      <c r="J40" s="1">
        <f t="shared" si="7"/>
        <v>226</v>
      </c>
      <c r="K40" s="1">
        <v>2009</v>
      </c>
      <c r="M40" s="1">
        <f t="shared" si="8"/>
        <v>141</v>
      </c>
      <c r="N40" s="1" t="str">
        <f t="shared" si="4"/>
        <v>2009-2008</v>
      </c>
    </row>
    <row r="41" spans="1:14" x14ac:dyDescent="0.4">
      <c r="A41" s="1">
        <f t="shared" si="6"/>
        <v>93</v>
      </c>
      <c r="B41" s="2">
        <v>40270</v>
      </c>
      <c r="D41" s="1">
        <f t="shared" si="5"/>
        <v>332</v>
      </c>
      <c r="E41" s="2">
        <v>40509</v>
      </c>
      <c r="G41" s="1"/>
      <c r="J41" s="1">
        <f t="shared" si="7"/>
        <v>239</v>
      </c>
      <c r="K41" s="1">
        <v>2010</v>
      </c>
      <c r="M41" s="1">
        <f t="shared" si="8"/>
        <v>117</v>
      </c>
      <c r="N41" s="1" t="str">
        <f t="shared" si="4"/>
        <v>2010-2009</v>
      </c>
    </row>
    <row r="42" spans="1:14" x14ac:dyDescent="0.4">
      <c r="A42" s="1">
        <f t="shared" si="6"/>
        <v>120</v>
      </c>
      <c r="B42" s="2">
        <v>40662</v>
      </c>
      <c r="D42" s="1">
        <f t="shared" si="5"/>
        <v>341</v>
      </c>
      <c r="E42" s="2">
        <v>40883</v>
      </c>
      <c r="G42" s="1">
        <f>IF(DATE($K42,12,31)-DATE($K42,1,1)+1=365,H42-DATE($K41,12,31)+1,H42-DATE($K41,12,31))</f>
        <v>320</v>
      </c>
      <c r="H42" s="2">
        <v>40862</v>
      </c>
      <c r="J42" s="1">
        <f t="shared" si="7"/>
        <v>221</v>
      </c>
      <c r="K42" s="1">
        <v>2011</v>
      </c>
      <c r="M42" s="1">
        <f t="shared" si="8"/>
        <v>153</v>
      </c>
      <c r="N42" s="1" t="str">
        <f t="shared" si="4"/>
        <v>2011-2010</v>
      </c>
    </row>
    <row r="43" spans="1:14" x14ac:dyDescent="0.4">
      <c r="A43" s="1">
        <f t="shared" si="6"/>
        <v>87</v>
      </c>
      <c r="B43" s="2">
        <v>40995</v>
      </c>
      <c r="D43" s="1">
        <f t="shared" si="5"/>
        <v>340</v>
      </c>
      <c r="E43" s="2">
        <v>41248</v>
      </c>
      <c r="G43" s="1">
        <f t="shared" ref="G43:G55" si="9">IF(DATE($K43,12,31)-DATE($K43,1,1)+1=365,H43-DATE($K42,12,31)+1,H43-DATE($K42,12,31))</f>
        <v>301</v>
      </c>
      <c r="H43" s="2">
        <v>41209</v>
      </c>
      <c r="J43" s="1">
        <f t="shared" si="7"/>
        <v>253</v>
      </c>
      <c r="K43" s="1">
        <v>2012</v>
      </c>
      <c r="M43" s="1">
        <f t="shared" si="8"/>
        <v>112</v>
      </c>
      <c r="N43" s="1" t="str">
        <f t="shared" si="4"/>
        <v>2012-2011</v>
      </c>
    </row>
    <row r="44" spans="1:14" x14ac:dyDescent="0.4">
      <c r="A44" s="1">
        <f t="shared" si="6"/>
        <v>135</v>
      </c>
      <c r="B44" s="2">
        <v>41408</v>
      </c>
      <c r="D44" s="1">
        <f t="shared" si="5"/>
        <v>332</v>
      </c>
      <c r="E44" s="2">
        <v>41605</v>
      </c>
      <c r="G44" s="1">
        <f t="shared" si="9"/>
        <v>289</v>
      </c>
      <c r="H44" s="2">
        <v>41562</v>
      </c>
      <c r="J44" s="1">
        <f>E44-B44</f>
        <v>197</v>
      </c>
      <c r="K44" s="1">
        <v>2013</v>
      </c>
      <c r="M44" s="1">
        <f>B44-E43</f>
        <v>160</v>
      </c>
      <c r="N44" s="1" t="str">
        <f t="shared" si="4"/>
        <v>2013-2012</v>
      </c>
    </row>
    <row r="45" spans="1:14" x14ac:dyDescent="0.4">
      <c r="A45" s="1">
        <f t="shared" si="6"/>
        <v>122</v>
      </c>
      <c r="B45" s="2">
        <v>41760</v>
      </c>
      <c r="D45" s="1">
        <f t="shared" si="5"/>
        <v>330</v>
      </c>
      <c r="E45" s="2">
        <v>41968</v>
      </c>
      <c r="G45" s="1">
        <f t="shared" si="9"/>
        <v>310</v>
      </c>
      <c r="H45" s="2">
        <v>41948</v>
      </c>
      <c r="J45" s="1">
        <f t="shared" si="7"/>
        <v>208</v>
      </c>
      <c r="K45" s="1">
        <v>2014</v>
      </c>
      <c r="M45" s="1">
        <f t="shared" si="8"/>
        <v>155</v>
      </c>
      <c r="N45" s="1" t="str">
        <f t="shared" si="4"/>
        <v>2014-2013</v>
      </c>
    </row>
    <row r="46" spans="1:14" x14ac:dyDescent="0.4">
      <c r="A46" s="1">
        <f t="shared" si="6"/>
        <v>106</v>
      </c>
      <c r="B46" s="2">
        <v>42109</v>
      </c>
      <c r="D46" s="1">
        <f t="shared" si="5"/>
        <v>355</v>
      </c>
      <c r="E46" s="2">
        <v>42358</v>
      </c>
      <c r="G46" s="1">
        <f t="shared" si="9"/>
        <v>324</v>
      </c>
      <c r="H46" s="2">
        <v>42327</v>
      </c>
      <c r="J46" s="1">
        <f t="shared" si="7"/>
        <v>249</v>
      </c>
      <c r="K46" s="1">
        <v>2015</v>
      </c>
      <c r="M46" s="1">
        <f t="shared" si="8"/>
        <v>141</v>
      </c>
      <c r="N46" s="1" t="str">
        <f t="shared" si="4"/>
        <v>2015-2014</v>
      </c>
    </row>
    <row r="47" spans="1:14" x14ac:dyDescent="0.4">
      <c r="A47" s="1">
        <f t="shared" si="6"/>
        <v>105</v>
      </c>
      <c r="B47" s="2">
        <v>42474</v>
      </c>
      <c r="D47" s="1">
        <f t="shared" si="5"/>
        <v>345</v>
      </c>
      <c r="E47" s="2">
        <v>42714</v>
      </c>
      <c r="G47" s="1">
        <f t="shared" si="9"/>
        <v>313</v>
      </c>
      <c r="H47" s="2">
        <v>42682</v>
      </c>
      <c r="J47" s="1">
        <f t="shared" si="7"/>
        <v>240</v>
      </c>
      <c r="K47" s="1">
        <v>2016</v>
      </c>
      <c r="M47" s="1">
        <f t="shared" si="8"/>
        <v>116</v>
      </c>
      <c r="N47" s="1" t="str">
        <f t="shared" si="4"/>
        <v>2016-2015</v>
      </c>
    </row>
    <row r="48" spans="1:14" x14ac:dyDescent="0.4">
      <c r="A48" s="1">
        <f t="shared" si="6"/>
        <v>99</v>
      </c>
      <c r="B48" s="2">
        <v>42833</v>
      </c>
      <c r="D48" s="1">
        <f t="shared" si="5"/>
        <v>338</v>
      </c>
      <c r="E48" s="2">
        <v>43072</v>
      </c>
      <c r="G48" s="1">
        <f t="shared" si="9"/>
        <v>300</v>
      </c>
      <c r="H48" s="2">
        <v>43034</v>
      </c>
      <c r="J48" s="1">
        <f t="shared" si="7"/>
        <v>239</v>
      </c>
      <c r="K48" s="1">
        <v>2017</v>
      </c>
      <c r="M48" s="1">
        <f t="shared" si="8"/>
        <v>119</v>
      </c>
      <c r="N48" s="1" t="str">
        <f t="shared" si="4"/>
        <v>2017-2016</v>
      </c>
    </row>
    <row r="49" spans="1:18" x14ac:dyDescent="0.4">
      <c r="A49" s="1">
        <f t="shared" si="6"/>
        <v>124</v>
      </c>
      <c r="B49" s="2">
        <v>43223</v>
      </c>
      <c r="D49" s="1">
        <f t="shared" si="5"/>
        <v>325</v>
      </c>
      <c r="E49" s="2">
        <v>43424</v>
      </c>
      <c r="G49" s="1">
        <f t="shared" si="9"/>
        <v>312</v>
      </c>
      <c r="H49" s="2">
        <v>43411</v>
      </c>
      <c r="J49" s="1">
        <f t="shared" si="7"/>
        <v>201</v>
      </c>
      <c r="K49" s="1">
        <v>2018</v>
      </c>
      <c r="M49" s="1">
        <f t="shared" si="8"/>
        <v>151</v>
      </c>
      <c r="N49" s="1" t="str">
        <f t="shared" si="4"/>
        <v>2018-2017</v>
      </c>
    </row>
    <row r="50" spans="1:18" x14ac:dyDescent="0.4">
      <c r="A50" s="1">
        <f t="shared" si="6"/>
        <v>118</v>
      </c>
      <c r="B50" s="2">
        <v>43582</v>
      </c>
      <c r="D50" s="1">
        <f t="shared" si="5"/>
        <v>337</v>
      </c>
      <c r="E50" s="2">
        <v>43801</v>
      </c>
      <c r="G50" s="1">
        <f t="shared" si="9"/>
        <v>335</v>
      </c>
      <c r="H50" s="2">
        <v>43799</v>
      </c>
      <c r="J50" s="1">
        <f t="shared" si="7"/>
        <v>219</v>
      </c>
      <c r="K50" s="1">
        <v>2019</v>
      </c>
      <c r="M50" s="1">
        <f t="shared" si="8"/>
        <v>158</v>
      </c>
      <c r="N50" s="1" t="str">
        <f t="shared" si="4"/>
        <v>2019-2018</v>
      </c>
    </row>
    <row r="51" spans="1:18" x14ac:dyDescent="0.4">
      <c r="A51" s="1">
        <f t="shared" si="6"/>
        <v>120</v>
      </c>
      <c r="B51" s="2">
        <v>43950</v>
      </c>
      <c r="D51" s="1">
        <f t="shared" si="5"/>
        <v>336</v>
      </c>
      <c r="E51" s="2">
        <v>44166</v>
      </c>
      <c r="G51" s="1">
        <f t="shared" si="9"/>
        <v>291</v>
      </c>
      <c r="H51" s="2">
        <v>44121</v>
      </c>
      <c r="J51" s="1">
        <f t="shared" si="7"/>
        <v>216</v>
      </c>
      <c r="K51" s="1">
        <v>2020</v>
      </c>
      <c r="M51" s="1">
        <f t="shared" si="8"/>
        <v>149</v>
      </c>
      <c r="N51" s="1" t="str">
        <f t="shared" si="4"/>
        <v>2020-2019</v>
      </c>
    </row>
    <row r="52" spans="1:18" x14ac:dyDescent="0.4">
      <c r="A52" s="1">
        <f t="shared" si="6"/>
        <v>97</v>
      </c>
      <c r="B52" s="2">
        <v>44292</v>
      </c>
      <c r="D52" s="1">
        <f t="shared" si="5"/>
        <v>342</v>
      </c>
      <c r="E52" s="2">
        <v>44537</v>
      </c>
      <c r="G52" s="1">
        <f t="shared" si="9"/>
        <v>305</v>
      </c>
      <c r="H52" s="2">
        <v>44500</v>
      </c>
      <c r="J52" s="1">
        <f t="shared" si="7"/>
        <v>245</v>
      </c>
      <c r="K52" s="1">
        <v>2021</v>
      </c>
      <c r="M52" s="1">
        <f t="shared" si="8"/>
        <v>126</v>
      </c>
      <c r="N52" s="1" t="str">
        <f t="shared" si="4"/>
        <v>2021-2020</v>
      </c>
    </row>
    <row r="53" spans="1:18" x14ac:dyDescent="0.4">
      <c r="A53" s="1">
        <f t="shared" si="6"/>
        <v>130</v>
      </c>
      <c r="B53" s="2">
        <v>44690</v>
      </c>
      <c r="D53" s="1">
        <f t="shared" si="5"/>
        <v>336</v>
      </c>
      <c r="E53" s="2">
        <v>44896</v>
      </c>
      <c r="G53" s="1">
        <f t="shared" si="9"/>
        <v>288</v>
      </c>
      <c r="H53" s="2">
        <v>44848</v>
      </c>
      <c r="J53" s="1">
        <f t="shared" si="7"/>
        <v>206</v>
      </c>
      <c r="K53" s="1">
        <v>2022</v>
      </c>
      <c r="M53" s="1">
        <f t="shared" si="8"/>
        <v>153</v>
      </c>
      <c r="N53" s="1" t="str">
        <f t="shared" si="4"/>
        <v>2022-2021</v>
      </c>
    </row>
    <row r="54" spans="1:18" x14ac:dyDescent="0.4">
      <c r="A54" s="1">
        <f t="shared" si="6"/>
        <v>126</v>
      </c>
      <c r="B54" s="2">
        <v>45051</v>
      </c>
      <c r="D54" s="1">
        <f t="shared" si="5"/>
        <v>371</v>
      </c>
      <c r="E54" s="2">
        <v>45296</v>
      </c>
      <c r="G54" s="1">
        <f t="shared" si="9"/>
        <v>301</v>
      </c>
      <c r="H54" s="2">
        <v>45226</v>
      </c>
      <c r="J54" s="1">
        <f t="shared" si="7"/>
        <v>245</v>
      </c>
      <c r="K54" s="1">
        <v>2023</v>
      </c>
      <c r="M54" s="1">
        <f t="shared" si="8"/>
        <v>155</v>
      </c>
      <c r="N54" s="1" t="str">
        <f>CONCATENATE(K55,"-",K54)</f>
        <v>2024-2023</v>
      </c>
    </row>
    <row r="55" spans="1:18" x14ac:dyDescent="0.4">
      <c r="A55" s="1">
        <f t="shared" si="6"/>
        <v>101</v>
      </c>
      <c r="B55" s="2">
        <v>45392</v>
      </c>
      <c r="D55" s="1">
        <f t="shared" si="5"/>
        <v>346</v>
      </c>
      <c r="E55" s="2">
        <v>45637</v>
      </c>
      <c r="G55" s="1">
        <f t="shared" si="9"/>
        <v>324</v>
      </c>
      <c r="H55" s="2">
        <v>45615</v>
      </c>
      <c r="J55" s="1">
        <f t="shared" si="7"/>
        <v>245</v>
      </c>
      <c r="K55" s="1">
        <v>2024</v>
      </c>
      <c r="M55" s="1">
        <f t="shared" si="8"/>
        <v>96</v>
      </c>
      <c r="N55" s="1" t="s">
        <v>18</v>
      </c>
      <c r="O55" s="6"/>
      <c r="P55" s="10"/>
      <c r="Q55" s="10"/>
      <c r="R55" s="10"/>
    </row>
    <row r="56" spans="1:18" x14ac:dyDescent="0.4">
      <c r="A56" s="1">
        <f t="shared" si="6"/>
        <v>113</v>
      </c>
      <c r="B56" s="2">
        <v>45769</v>
      </c>
      <c r="D56" s="1">
        <f t="shared" si="5"/>
        <v>339</v>
      </c>
      <c r="E56" s="2">
        <v>45995</v>
      </c>
      <c r="G56" s="1">
        <f t="shared" ref="G56" si="10">IF(DATE($K56,12,31)-DATE($K56,1,1)+1=365,H56-DATE($K55,12,31)+1,H56-DATE($K55,12,31))</f>
        <v>329</v>
      </c>
      <c r="H56" s="2">
        <v>45985</v>
      </c>
      <c r="J56" s="1">
        <f t="shared" si="7"/>
        <v>226</v>
      </c>
      <c r="K56" s="1">
        <v>2025</v>
      </c>
      <c r="M56" s="1">
        <f t="shared" si="8"/>
        <v>132</v>
      </c>
      <c r="N56" s="2" t="s">
        <v>20</v>
      </c>
    </row>
    <row r="57" spans="1:18" x14ac:dyDescent="0.4">
      <c r="A57" s="1">
        <f t="shared" ref="A57" si="11">IF(DATE($K57,12,31)-DATE($K57,1,1)+1=365,B57-DATE($K56,12,31)+1,B57-DATE($K56,12,31))</f>
        <v>112</v>
      </c>
      <c r="B57" s="2">
        <v>46133</v>
      </c>
      <c r="J57" s="1"/>
      <c r="K57" s="1">
        <v>2026</v>
      </c>
      <c r="M57" s="1">
        <f t="shared" ref="M57" si="12">B57-E56</f>
        <v>138</v>
      </c>
      <c r="N57" s="2" t="s">
        <v>21</v>
      </c>
    </row>
    <row r="58" spans="1:18" x14ac:dyDescent="0.4">
      <c r="J58" s="1"/>
    </row>
    <row r="59" spans="1:18" x14ac:dyDescent="0.4">
      <c r="J59" s="1"/>
    </row>
    <row r="60" spans="1:18" x14ac:dyDescent="0.4">
      <c r="J60" s="1"/>
    </row>
  </sheetData>
  <sortState xmlns:xlrd2="http://schemas.microsoft.com/office/spreadsheetml/2017/richdata2" ref="B4:R55">
    <sortCondition ref="K4:K55"/>
  </sortState>
  <mergeCells count="5">
    <mergeCell ref="M1:N1"/>
    <mergeCell ref="A1:B1"/>
    <mergeCell ref="G1:H1"/>
    <mergeCell ref="J1:K1"/>
    <mergeCell ref="D1:E1"/>
  </mergeCells>
  <phoneticPr fontId="7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FFFC40EA78EE4F8060911C3F152F74" ma:contentTypeVersion="14" ma:contentTypeDescription="Create a new document." ma:contentTypeScope="" ma:versionID="bcc4ecb6e689f56c1dc8f55647f68ebc">
  <xsd:schema xmlns:xsd="http://www.w3.org/2001/XMLSchema" xmlns:xs="http://www.w3.org/2001/XMLSchema" xmlns:p="http://schemas.microsoft.com/office/2006/metadata/properties" xmlns:ns3="42125f75-12d4-4766-90cd-79a4b9dc419c" xmlns:ns4="e786affe-1f72-4e7e-b5ab-f3f955634418" targetNamespace="http://schemas.microsoft.com/office/2006/metadata/properties" ma:root="true" ma:fieldsID="796b07dfa9cc78963746ed4c3e9f3d56" ns3:_="" ns4:_="">
    <xsd:import namespace="42125f75-12d4-4766-90cd-79a4b9dc419c"/>
    <xsd:import namespace="e786affe-1f72-4e7e-b5ab-f3f955634418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125f75-12d4-4766-90cd-79a4b9dc419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786affe-1f72-4e7e-b5ab-f3f95563441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haredContentType xmlns="Microsoft.SharePoint.Taxonomy.ContentTypeSync" SourceId="43ba04b7-a742-4691-b569-1022787fdd07" ContentTypeId="0x01" PreviousValue="false"/>
</file>

<file path=customXml/itemProps1.xml><?xml version="1.0" encoding="utf-8"?>
<ds:datastoreItem xmlns:ds="http://schemas.openxmlformats.org/officeDocument/2006/customXml" ds:itemID="{64AC0E86-0BFB-4DFE-8151-81C7B757F3D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2125f75-12d4-4766-90cd-79a4b9dc419c"/>
    <ds:schemaRef ds:uri="e786affe-1f72-4e7e-b5ab-f3f95563441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D7AD987-0BA1-4457-9133-9AFBC0DBD051}">
  <ds:schemaRefs>
    <ds:schemaRef ds:uri="http://schemas.microsoft.com/office/infopath/2007/PartnerControls"/>
    <ds:schemaRef ds:uri="http://purl.org/dc/elements/1.1/"/>
    <ds:schemaRef ds:uri="http://schemas.microsoft.com/office/2006/documentManagement/types"/>
    <ds:schemaRef ds:uri="e786affe-1f72-4e7e-b5ab-f3f955634418"/>
    <ds:schemaRef ds:uri="http://purl.org/dc/terms/"/>
    <ds:schemaRef ds:uri="http://schemas.openxmlformats.org/package/2006/metadata/core-properties"/>
    <ds:schemaRef ds:uri="http://purl.org/dc/dcmitype/"/>
    <ds:schemaRef ds:uri="42125f75-12d4-4766-90cd-79a4b9dc419c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4997819D-9869-4869-A99C-DC062BAAE9FC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247087A2-6392-463C-8CA7-40CC2A38913A}">
  <ds:schemaRefs>
    <ds:schemaRef ds:uri="Microsoft.SharePoint.Taxonomy.ContentTypeSyn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Summary</vt:lpstr>
      <vt:lpstr>Detail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James Eisele</dc:creator>
  <cp:lastModifiedBy>Shari Dosland</cp:lastModifiedBy>
  <dcterms:created xsi:type="dcterms:W3CDTF">2018-05-03T21:47:28Z</dcterms:created>
  <dcterms:modified xsi:type="dcterms:W3CDTF">2026-05-02T14:53:50Z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0x01010018FFFC40EA78EE4F8060911C3F152F74</vt:lpwstr>
  </property>
</Properties>
</file>